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400" yWindow="1260" windowWidth="30520" windowHeight="167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1" l="1"/>
  <c r="R3" i="1"/>
  <c r="Q7" i="1"/>
  <c r="R7" i="1"/>
  <c r="Q8" i="1"/>
  <c r="R8" i="1"/>
  <c r="Q11" i="1"/>
  <c r="R11" i="1"/>
  <c r="R13" i="1"/>
  <c r="R17" i="1"/>
  <c r="J9" i="1"/>
  <c r="I10" i="1"/>
  <c r="J10" i="1"/>
  <c r="I11" i="1"/>
  <c r="J11" i="1"/>
  <c r="I15" i="1"/>
  <c r="J15" i="1"/>
  <c r="J17" i="1"/>
  <c r="M3" i="1"/>
  <c r="N3" i="1"/>
  <c r="N4" i="1"/>
  <c r="N5" i="1"/>
  <c r="N6" i="1"/>
  <c r="N8" i="1"/>
  <c r="N14" i="1"/>
  <c r="N17" i="1"/>
  <c r="F29" i="1"/>
  <c r="F26" i="1"/>
  <c r="F32" i="1"/>
  <c r="D3" i="1"/>
  <c r="E3" i="1"/>
  <c r="D13" i="1"/>
  <c r="E13" i="1"/>
  <c r="E17" i="1"/>
  <c r="F23" i="1"/>
  <c r="U5" i="1"/>
  <c r="T6" i="1"/>
  <c r="U6" i="1"/>
  <c r="U17" i="1"/>
  <c r="F35" i="1"/>
  <c r="R22" i="1"/>
  <c r="I9" i="1"/>
</calcChain>
</file>

<file path=xl/sharedStrings.xml><?xml version="1.0" encoding="utf-8"?>
<sst xmlns="http://schemas.openxmlformats.org/spreadsheetml/2006/main" count="70" uniqueCount="48">
  <si>
    <t>employees</t>
  </si>
  <si>
    <t>minutes</t>
  </si>
  <si>
    <t>Total (min)</t>
  </si>
  <si>
    <t>Review survey</t>
  </si>
  <si>
    <t>Make CEO movie</t>
  </si>
  <si>
    <t>Face-to-face training</t>
  </si>
  <si>
    <t>Enter card results</t>
  </si>
  <si>
    <t>Program continues (4 mo)</t>
  </si>
  <si>
    <t>HR/Safety Mgr</t>
  </si>
  <si>
    <t>Admin Asst</t>
  </si>
  <si>
    <t>Total Employee Hours</t>
  </si>
  <si>
    <t>Total Supervisor Hours</t>
  </si>
  <si>
    <t>Sups/Managers take training</t>
  </si>
  <si>
    <t>hours</t>
  </si>
  <si>
    <t>enter # of employees</t>
  </si>
  <si>
    <t>Other costs</t>
  </si>
  <si>
    <t>supervisors</t>
  </si>
  <si>
    <t>Program (4 mo)</t>
  </si>
  <si>
    <t>Total (hrs)</t>
  </si>
  <si>
    <t>Compile results of surv &amp; cards</t>
  </si>
  <si>
    <t>Employees</t>
  </si>
  <si>
    <t>multiplier</t>
  </si>
  <si>
    <t>Supervisor</t>
  </si>
  <si>
    <t>costs</t>
  </si>
  <si>
    <t>Employee</t>
  </si>
  <si>
    <t>Days/weeks of</t>
  </si>
  <si>
    <t>Total HR/Safety Mgr hours</t>
  </si>
  <si>
    <t>Admin Assts</t>
  </si>
  <si>
    <t>•</t>
  </si>
  <si>
    <t>Total Admin Asst hours</t>
  </si>
  <si>
    <t>Total Hours</t>
  </si>
  <si>
    <t xml:space="preserve">Cost of </t>
  </si>
  <si>
    <t>Supervisors</t>
  </si>
  <si>
    <t>Supervisors fill in cards</t>
  </si>
  <si>
    <t>Show graphs to supervisors</t>
  </si>
  <si>
    <t>Post-survey of employees/sups</t>
  </si>
  <si>
    <t>Pre-survey of employees/sups</t>
  </si>
  <si>
    <t># of</t>
  </si>
  <si>
    <t>Add pictures, info to training</t>
  </si>
  <si>
    <t>Miscellaneous support</t>
  </si>
  <si>
    <t>Sum of Costs</t>
  </si>
  <si>
    <t>enter average hourly cost rate of</t>
  </si>
  <si>
    <t>enter average hourly cost rate of:</t>
  </si>
  <si>
    <t>enter hourly cost rate of</t>
  </si>
  <si>
    <t>ENTER YOUR ORGANIZATION'S NUMBERS IN ALL 6 YELLOW CELLS</t>
  </si>
  <si>
    <t>enter # of supervisors/mgrs</t>
  </si>
  <si>
    <t>Total ESTIMATED cost of intervention (cell changes as you add your numbers)</t>
  </si>
  <si>
    <t>* Does not include the cost of the training which depends on the number of supervisors to be trained (minimum = $250)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</si>
</sst>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"/>
    <numFmt numFmtId="165" formatCode="_([$$-409]* #,##0.00_);_([$$-409]* \(#,##0.00\);_([$$-409]* &quot;-&quot;??_);_(@_)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6" fontId="0" fillId="0" borderId="0" xfId="0" applyNumberFormat="1"/>
    <xf numFmtId="0" fontId="0" fillId="0" borderId="0" xfId="0" applyFill="1" applyAlignment="1">
      <alignment horizontal="left"/>
    </xf>
    <xf numFmtId="0" fontId="0" fillId="2" borderId="0" xfId="0" applyFill="1"/>
    <xf numFmtId="6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165" fontId="0" fillId="5" borderId="0" xfId="0" applyNumberFormat="1" applyFill="1"/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6" borderId="0" xfId="0" applyFont="1" applyFill="1"/>
    <xf numFmtId="0" fontId="1" fillId="0" borderId="0" xfId="0" applyFont="1" applyFill="1"/>
    <xf numFmtId="0" fontId="0" fillId="0" borderId="0" xfId="0" applyFill="1"/>
    <xf numFmtId="164" fontId="1" fillId="6" borderId="0" xfId="0" applyNumberFormat="1" applyFont="1" applyFill="1"/>
    <xf numFmtId="165" fontId="1" fillId="4" borderId="0" xfId="0" applyNumberFormat="1" applyFont="1" applyFill="1" applyAlignment="1">
      <alignment horizont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G36" sqref="G36"/>
    </sheetView>
  </sheetViews>
  <sheetFormatPr baseColWidth="10" defaultRowHeight="15" x14ac:dyDescent="0"/>
  <cols>
    <col min="1" max="1" width="3.83203125" style="2" customWidth="1"/>
    <col min="2" max="2" width="26.83203125" customWidth="1"/>
    <col min="3" max="3" width="8" style="3" customWidth="1"/>
    <col min="4" max="4" width="12.33203125" style="3" customWidth="1"/>
    <col min="5" max="5" width="10.83203125" style="3" customWidth="1"/>
    <col min="6" max="6" width="11.83203125" style="3" customWidth="1"/>
    <col min="7" max="7" width="13.83203125" style="3" customWidth="1"/>
    <col min="8" max="8" width="10.33203125" style="3" customWidth="1"/>
    <col min="9" max="9" width="11.83203125" style="3" customWidth="1"/>
    <col min="10" max="10" width="10" style="3" customWidth="1"/>
    <col min="11" max="11" width="8.83203125" style="3" customWidth="1"/>
    <col min="12" max="12" width="4.83203125" style="3" customWidth="1"/>
    <col min="13" max="13" width="9" style="3" customWidth="1"/>
    <col min="14" max="14" width="12.33203125" style="3" customWidth="1"/>
    <col min="15" max="15" width="5.83203125" style="3" customWidth="1"/>
    <col min="16" max="16" width="9.33203125" style="3" customWidth="1"/>
    <col min="17" max="17" width="11.33203125" style="3" customWidth="1"/>
    <col min="18" max="18" width="10.1640625" style="3" customWidth="1"/>
    <col min="19" max="19" width="10.5" customWidth="1"/>
    <col min="20" max="21" width="8.83203125" customWidth="1"/>
    <col min="22" max="22" width="8.33203125" customWidth="1"/>
  </cols>
  <sheetData>
    <row r="1" spans="1:22">
      <c r="C1" s="3" t="s">
        <v>24</v>
      </c>
      <c r="D1" s="3" t="s">
        <v>37</v>
      </c>
      <c r="E1" s="5" t="s">
        <v>20</v>
      </c>
      <c r="F1" s="7"/>
      <c r="G1" s="7" t="s">
        <v>25</v>
      </c>
      <c r="H1" s="3" t="s">
        <v>37</v>
      </c>
      <c r="I1" s="3" t="s">
        <v>37</v>
      </c>
      <c r="J1" s="5" t="s">
        <v>9</v>
      </c>
      <c r="K1" s="10" t="s">
        <v>8</v>
      </c>
      <c r="N1" s="5" t="s">
        <v>8</v>
      </c>
      <c r="O1" s="2" t="s">
        <v>32</v>
      </c>
      <c r="P1" s="2"/>
      <c r="Q1" s="3" t="s">
        <v>37</v>
      </c>
      <c r="R1" s="5" t="s">
        <v>22</v>
      </c>
      <c r="U1" s="6"/>
    </row>
    <row r="2" spans="1:22">
      <c r="B2" s="1" t="s">
        <v>0</v>
      </c>
      <c r="C2" s="4" t="s">
        <v>1</v>
      </c>
      <c r="D2" s="4" t="s">
        <v>0</v>
      </c>
      <c r="E2" s="6" t="s">
        <v>2</v>
      </c>
      <c r="F2" s="8" t="s">
        <v>1</v>
      </c>
      <c r="G2" s="8" t="s">
        <v>17</v>
      </c>
      <c r="H2" s="4" t="s">
        <v>0</v>
      </c>
      <c r="I2" s="8" t="s">
        <v>16</v>
      </c>
      <c r="J2" s="6" t="s">
        <v>18</v>
      </c>
      <c r="K2" s="8" t="s">
        <v>1</v>
      </c>
      <c r="L2" s="4" t="s">
        <v>13</v>
      </c>
      <c r="M2" s="4" t="s">
        <v>21</v>
      </c>
      <c r="N2" s="6" t="s">
        <v>18</v>
      </c>
      <c r="O2" s="4" t="s">
        <v>13</v>
      </c>
      <c r="P2" s="4" t="s">
        <v>21</v>
      </c>
      <c r="Q2" s="8" t="s">
        <v>16</v>
      </c>
      <c r="R2" s="6" t="s">
        <v>18</v>
      </c>
      <c r="S2" s="4" t="s">
        <v>15</v>
      </c>
      <c r="T2" s="4" t="s">
        <v>21</v>
      </c>
      <c r="U2" s="6" t="s">
        <v>23</v>
      </c>
    </row>
    <row r="3" spans="1:22">
      <c r="A3" s="2">
        <v>1</v>
      </c>
      <c r="B3" t="s">
        <v>36</v>
      </c>
      <c r="C3" s="3">
        <v>15</v>
      </c>
      <c r="D3" s="3">
        <f>B25</f>
        <v>100</v>
      </c>
      <c r="E3" s="5">
        <f>C3*D3</f>
        <v>1500</v>
      </c>
      <c r="F3" s="7"/>
      <c r="G3" s="7"/>
      <c r="H3" s="7"/>
      <c r="I3"/>
      <c r="J3" s="5"/>
      <c r="K3" s="7">
        <v>5</v>
      </c>
      <c r="M3" s="3">
        <f>B25</f>
        <v>100</v>
      </c>
      <c r="N3" s="13">
        <f>(M3*K3)/60</f>
        <v>8.3333333333333339</v>
      </c>
      <c r="O3" s="3">
        <v>0.25</v>
      </c>
      <c r="Q3" s="7">
        <f>B22</f>
        <v>5</v>
      </c>
      <c r="R3" s="5">
        <f>O3*Q3</f>
        <v>1.25</v>
      </c>
      <c r="U3" s="11"/>
    </row>
    <row r="4" spans="1:22">
      <c r="A4" s="2">
        <v>2</v>
      </c>
      <c r="B4" t="s">
        <v>3</v>
      </c>
      <c r="D4"/>
      <c r="E4" s="5"/>
      <c r="F4" s="7"/>
      <c r="G4" s="7"/>
      <c r="H4" s="7"/>
      <c r="I4"/>
      <c r="J4" s="5"/>
      <c r="L4" s="3">
        <v>25</v>
      </c>
      <c r="N4" s="5">
        <f>L4</f>
        <v>25</v>
      </c>
      <c r="Q4" s="7"/>
      <c r="R4" s="5"/>
      <c r="U4" s="11"/>
    </row>
    <row r="5" spans="1:22">
      <c r="A5" s="2">
        <v>3</v>
      </c>
      <c r="B5" t="s">
        <v>38</v>
      </c>
      <c r="D5"/>
      <c r="E5" s="5"/>
      <c r="F5" s="7"/>
      <c r="G5" s="7"/>
      <c r="H5" s="7"/>
      <c r="I5"/>
      <c r="J5" s="5"/>
      <c r="K5" s="7"/>
      <c r="L5" s="3">
        <v>16</v>
      </c>
      <c r="N5" s="5">
        <f>L5</f>
        <v>16</v>
      </c>
      <c r="Q5" s="7"/>
      <c r="R5" s="5"/>
      <c r="S5" s="9">
        <v>300</v>
      </c>
      <c r="U5" s="12">
        <f>S5</f>
        <v>300</v>
      </c>
    </row>
    <row r="6" spans="1:22">
      <c r="A6" s="2">
        <v>4</v>
      </c>
      <c r="B6" t="s">
        <v>4</v>
      </c>
      <c r="D6"/>
      <c r="E6" s="5"/>
      <c r="F6" s="7"/>
      <c r="G6" s="7"/>
      <c r="H6" s="7"/>
      <c r="I6"/>
      <c r="J6" s="5"/>
      <c r="K6" s="7"/>
      <c r="L6" s="3">
        <v>2</v>
      </c>
      <c r="N6" s="5">
        <f>L6</f>
        <v>2</v>
      </c>
      <c r="Q6" s="7"/>
      <c r="R6" s="5"/>
      <c r="S6" s="9">
        <v>5</v>
      </c>
      <c r="T6">
        <f>B22</f>
        <v>5</v>
      </c>
      <c r="U6" s="12">
        <f>T6*S6</f>
        <v>25</v>
      </c>
    </row>
    <row r="7" spans="1:22">
      <c r="A7" s="2">
        <v>5</v>
      </c>
      <c r="B7" t="s">
        <v>12</v>
      </c>
      <c r="D7"/>
      <c r="E7" s="5"/>
      <c r="F7" s="7"/>
      <c r="G7" s="7"/>
      <c r="H7" s="7"/>
      <c r="I7"/>
      <c r="J7" s="5"/>
      <c r="K7" s="7"/>
      <c r="N7" s="5"/>
      <c r="O7" s="3">
        <v>1</v>
      </c>
      <c r="Q7" s="7">
        <f>B22</f>
        <v>5</v>
      </c>
      <c r="R7" s="5">
        <f>O7*Q7</f>
        <v>5</v>
      </c>
      <c r="U7" s="11"/>
    </row>
    <row r="8" spans="1:22">
      <c r="A8" s="2">
        <v>6</v>
      </c>
      <c r="B8" t="s">
        <v>5</v>
      </c>
      <c r="D8"/>
      <c r="E8" s="5"/>
      <c r="F8" s="7"/>
      <c r="G8" s="7"/>
      <c r="H8" s="7"/>
      <c r="I8"/>
      <c r="J8" s="5"/>
      <c r="K8" s="7"/>
      <c r="L8" s="3">
        <v>1</v>
      </c>
      <c r="N8" s="5">
        <f>L8</f>
        <v>1</v>
      </c>
      <c r="O8" s="3">
        <v>1</v>
      </c>
      <c r="Q8" s="7">
        <f>B22</f>
        <v>5</v>
      </c>
      <c r="R8" s="5">
        <f>O8*Q8</f>
        <v>5</v>
      </c>
      <c r="U8" s="11"/>
    </row>
    <row r="9" spans="1:22">
      <c r="A9" s="2">
        <v>7</v>
      </c>
      <c r="B9" t="s">
        <v>33</v>
      </c>
      <c r="D9"/>
      <c r="E9" s="5"/>
      <c r="F9" s="7">
        <v>15</v>
      </c>
      <c r="G9" s="7">
        <v>120</v>
      </c>
      <c r="H9" s="7"/>
      <c r="I9" s="7">
        <f>B22</f>
        <v>5</v>
      </c>
      <c r="J9" s="5">
        <f>F9*G9</f>
        <v>1800</v>
      </c>
      <c r="K9" s="7"/>
      <c r="N9" s="5"/>
      <c r="Q9" s="7"/>
      <c r="R9" s="5"/>
      <c r="U9" s="11"/>
    </row>
    <row r="10" spans="1:22">
      <c r="A10" s="2">
        <v>8</v>
      </c>
      <c r="B10" t="s">
        <v>6</v>
      </c>
      <c r="D10"/>
      <c r="E10" s="5"/>
      <c r="F10" s="7">
        <v>10</v>
      </c>
      <c r="G10" s="7">
        <v>120</v>
      </c>
      <c r="H10" s="7"/>
      <c r="I10" s="7">
        <f>B22</f>
        <v>5</v>
      </c>
      <c r="J10" s="5">
        <f>(F10*G10)*I10</f>
        <v>6000</v>
      </c>
      <c r="K10" s="7"/>
      <c r="N10" s="5"/>
      <c r="Q10" s="7"/>
      <c r="R10" s="5"/>
      <c r="U10" s="11"/>
    </row>
    <row r="11" spans="1:22">
      <c r="A11" s="2">
        <v>9</v>
      </c>
      <c r="B11" t="s">
        <v>34</v>
      </c>
      <c r="D11"/>
      <c r="E11" s="5"/>
      <c r="F11" s="7">
        <v>10</v>
      </c>
      <c r="G11" s="7">
        <v>20</v>
      </c>
      <c r="H11" s="7"/>
      <c r="I11" s="7">
        <f>B22</f>
        <v>5</v>
      </c>
      <c r="J11" s="5">
        <f>(F11*G11)*I11</f>
        <v>1000</v>
      </c>
      <c r="K11" s="7"/>
      <c r="N11" s="5"/>
      <c r="O11" s="3">
        <v>5</v>
      </c>
      <c r="P11" s="3">
        <v>20</v>
      </c>
      <c r="Q11" s="7">
        <f>B22</f>
        <v>5</v>
      </c>
      <c r="R11" s="5">
        <f>(O11*P11)*Q11</f>
        <v>500</v>
      </c>
      <c r="U11" s="11"/>
    </row>
    <row r="12" spans="1:22">
      <c r="A12" s="2">
        <v>10</v>
      </c>
      <c r="B12" t="s">
        <v>7</v>
      </c>
      <c r="D12"/>
      <c r="E12" s="5"/>
      <c r="F12" s="7"/>
      <c r="G12" s="7">
        <v>120</v>
      </c>
      <c r="H12" s="7"/>
      <c r="I12" s="7"/>
      <c r="J12" s="5" t="s">
        <v>28</v>
      </c>
      <c r="K12" s="7"/>
      <c r="N12" s="5"/>
      <c r="Q12" s="7"/>
      <c r="R12" s="5"/>
      <c r="U12" s="11"/>
    </row>
    <row r="13" spans="1:22">
      <c r="A13" s="2">
        <v>11</v>
      </c>
      <c r="B13" t="s">
        <v>35</v>
      </c>
      <c r="C13" s="3">
        <v>15</v>
      </c>
      <c r="D13" s="3">
        <f>B25</f>
        <v>100</v>
      </c>
      <c r="E13" s="5">
        <f>C13*D13</f>
        <v>1500</v>
      </c>
      <c r="F13" s="7"/>
      <c r="G13" s="7"/>
      <c r="H13" s="7"/>
      <c r="I13" s="7"/>
      <c r="J13" s="5"/>
      <c r="K13" s="7"/>
      <c r="N13" s="5"/>
      <c r="O13" s="3">
        <v>1</v>
      </c>
      <c r="Q13" s="7">
        <v>5</v>
      </c>
      <c r="R13" s="5">
        <f>O13*Q13</f>
        <v>5</v>
      </c>
      <c r="U13" s="11"/>
    </row>
    <row r="14" spans="1:22">
      <c r="A14" s="2">
        <v>12</v>
      </c>
      <c r="B14" t="s">
        <v>19</v>
      </c>
      <c r="E14" s="5"/>
      <c r="F14" s="7"/>
      <c r="G14" s="7"/>
      <c r="H14" s="7"/>
      <c r="I14" s="7"/>
      <c r="J14" s="5"/>
      <c r="K14" s="7"/>
      <c r="L14" s="3">
        <v>15</v>
      </c>
      <c r="N14" s="5">
        <f>L14</f>
        <v>15</v>
      </c>
      <c r="Q14" s="7"/>
      <c r="R14" s="5"/>
      <c r="U14" s="11"/>
    </row>
    <row r="15" spans="1:22">
      <c r="B15" t="s">
        <v>39</v>
      </c>
      <c r="E15" s="5"/>
      <c r="F15" s="7">
        <v>60</v>
      </c>
      <c r="G15" s="7"/>
      <c r="H15" s="7">
        <v>100</v>
      </c>
      <c r="I15" s="7">
        <f>B22</f>
        <v>5</v>
      </c>
      <c r="J15" s="5">
        <f>(H15*I15)*I15</f>
        <v>2500</v>
      </c>
      <c r="K15" s="7"/>
      <c r="L15" s="3">
        <v>10</v>
      </c>
      <c r="N15" s="5">
        <v>10</v>
      </c>
      <c r="R15" s="5"/>
      <c r="U15" s="11"/>
    </row>
    <row r="16" spans="1:22">
      <c r="D16" s="16"/>
      <c r="E16" s="17" t="s">
        <v>10</v>
      </c>
      <c r="F16" s="16"/>
      <c r="G16" s="7"/>
      <c r="H16" s="7"/>
      <c r="I16" s="16"/>
      <c r="J16" s="17" t="s">
        <v>29</v>
      </c>
      <c r="K16" s="16"/>
      <c r="M16" s="16"/>
      <c r="N16" s="17" t="s">
        <v>26</v>
      </c>
      <c r="O16" s="16"/>
      <c r="Q16" s="16"/>
      <c r="R16" s="17" t="s">
        <v>11</v>
      </c>
      <c r="S16" s="18"/>
      <c r="T16" s="18"/>
      <c r="U16" s="17" t="s">
        <v>40</v>
      </c>
      <c r="V16" s="18"/>
    </row>
    <row r="17" spans="1:21">
      <c r="E17" s="5">
        <f>(E3+E13)/60</f>
        <v>50</v>
      </c>
      <c r="F17" s="7"/>
      <c r="G17" s="7"/>
      <c r="H17" s="7"/>
      <c r="I17" s="7"/>
      <c r="J17" s="13">
        <f>SUM(J3:J15)/60</f>
        <v>188.33333333333334</v>
      </c>
      <c r="K17" s="7"/>
      <c r="N17" s="13">
        <f>SUM(N3:N15)</f>
        <v>77.333333333333343</v>
      </c>
      <c r="R17" s="5">
        <f>SUM(R3:R15)</f>
        <v>516.25</v>
      </c>
      <c r="U17" s="19">
        <f>SUM(U3:U15)</f>
        <v>325</v>
      </c>
    </row>
    <row r="19" spans="1:21">
      <c r="B19" s="22" t="s">
        <v>44</v>
      </c>
      <c r="C19" s="20"/>
      <c r="D19" s="20"/>
      <c r="E19" s="21"/>
    </row>
    <row r="20" spans="1:21" s="24" customFormat="1">
      <c r="A20" s="10"/>
      <c r="B20" s="23"/>
      <c r="C20" s="8"/>
      <c r="D20" s="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spans="1:21">
      <c r="B21" s="21" t="s">
        <v>45</v>
      </c>
      <c r="C21" s="21"/>
      <c r="D21" s="21" t="s">
        <v>42</v>
      </c>
      <c r="E21" s="21"/>
      <c r="F21" s="4" t="s">
        <v>31</v>
      </c>
      <c r="G21" s="4"/>
      <c r="H21" s="4"/>
      <c r="I21" s="4"/>
      <c r="J21" s="4"/>
      <c r="K21" s="4"/>
      <c r="R21" s="20" t="s">
        <v>30</v>
      </c>
    </row>
    <row r="22" spans="1:21">
      <c r="B22" s="14">
        <v>5</v>
      </c>
      <c r="D22" s="4" t="s">
        <v>0</v>
      </c>
      <c r="F22" s="4" t="s">
        <v>0</v>
      </c>
      <c r="R22" s="25">
        <f>E17+J17+N17+R17</f>
        <v>831.91666666666674</v>
      </c>
    </row>
    <row r="23" spans="1:21">
      <c r="D23" s="14">
        <v>15</v>
      </c>
      <c r="F23" s="15">
        <f>E17*D23</f>
        <v>750</v>
      </c>
    </row>
    <row r="24" spans="1:21">
      <c r="B24" s="21" t="s">
        <v>14</v>
      </c>
      <c r="D24" s="3" t="s">
        <v>43</v>
      </c>
    </row>
    <row r="25" spans="1:21">
      <c r="B25" s="14">
        <v>100</v>
      </c>
      <c r="D25" s="4" t="s">
        <v>9</v>
      </c>
      <c r="F25" s="4" t="s">
        <v>27</v>
      </c>
    </row>
    <row r="26" spans="1:21">
      <c r="D26" s="14">
        <v>20</v>
      </c>
      <c r="F26" s="15">
        <f>D26*J17</f>
        <v>3766.666666666667</v>
      </c>
    </row>
    <row r="27" spans="1:21">
      <c r="D27" s="7" t="s">
        <v>43</v>
      </c>
    </row>
    <row r="28" spans="1:21">
      <c r="D28" s="8" t="s">
        <v>8</v>
      </c>
      <c r="F28" s="8" t="s">
        <v>8</v>
      </c>
    </row>
    <row r="29" spans="1:21">
      <c r="D29" s="14">
        <v>50</v>
      </c>
      <c r="F29" s="15">
        <f>D29+N17</f>
        <v>127.33333333333334</v>
      </c>
    </row>
    <row r="30" spans="1:21">
      <c r="D30" s="3" t="s">
        <v>41</v>
      </c>
    </row>
    <row r="31" spans="1:21">
      <c r="D31" s="4" t="s">
        <v>32</v>
      </c>
      <c r="F31" s="4" t="s">
        <v>32</v>
      </c>
    </row>
    <row r="32" spans="1:21">
      <c r="D32" s="14">
        <v>45</v>
      </c>
      <c r="F32" s="15">
        <f>D32*R17</f>
        <v>23231.25</v>
      </c>
    </row>
    <row r="34" spans="3:9">
      <c r="C34" s="21"/>
      <c r="D34" s="21"/>
      <c r="E34" s="20"/>
      <c r="F34" s="20" t="s">
        <v>46</v>
      </c>
      <c r="G34" s="20"/>
      <c r="H34" s="21"/>
      <c r="I34" s="21"/>
    </row>
    <row r="35" spans="3:9">
      <c r="F35" s="26">
        <f>F23+F26+F29+F32+U17</f>
        <v>28200.25</v>
      </c>
      <c r="G35" s="2" t="s">
        <v>47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Kent Anger</dc:creator>
  <cp:lastModifiedBy>W. Kent Anger</cp:lastModifiedBy>
  <dcterms:created xsi:type="dcterms:W3CDTF">2013-01-29T07:14:10Z</dcterms:created>
  <dcterms:modified xsi:type="dcterms:W3CDTF">2013-02-01T07:13:31Z</dcterms:modified>
</cp:coreProperties>
</file>